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מורשת 1\אילן יוחסין\"/>
    </mc:Choice>
  </mc:AlternateContent>
  <bookViews>
    <workbookView xWindow="0" yWindow="0" windowWidth="28800" windowHeight="11760"/>
  </bookViews>
  <sheets>
    <sheet name="גיליון1" sheetId="1" r:id="rId1"/>
    <sheet name="גיליון3" sheetId="3" r:id="rId2"/>
    <sheet name="גיליון2" sheetId="2" r:id="rId3"/>
  </sheets>
  <definedNames>
    <definedName name="gggg">גיליון2!$A$13:$Y$24</definedName>
    <definedName name="zzzz">גיליון1!$A$10:$Y$22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" i="3" l="1"/>
  <c r="U8" i="3"/>
  <c r="T8" i="3"/>
  <c r="S8" i="3"/>
  <c r="R8" i="3"/>
  <c r="Q8" i="3"/>
  <c r="P8" i="3"/>
  <c r="O8" i="3"/>
  <c r="V7" i="3"/>
  <c r="U7" i="3"/>
  <c r="T7" i="3"/>
  <c r="S7" i="3"/>
  <c r="R7" i="3"/>
  <c r="Q7" i="3"/>
  <c r="P7" i="3"/>
  <c r="O7" i="3"/>
  <c r="V6" i="3"/>
  <c r="U6" i="3"/>
  <c r="T6" i="3"/>
  <c r="S6" i="3"/>
  <c r="R6" i="3"/>
  <c r="Q6" i="3"/>
  <c r="P6" i="3"/>
  <c r="O6" i="3"/>
  <c r="I5" i="1"/>
  <c r="H5" i="1"/>
  <c r="G5" i="1"/>
  <c r="F5" i="1"/>
  <c r="E5" i="1"/>
  <c r="D5" i="1"/>
  <c r="C5" i="1"/>
  <c r="B5" i="1"/>
  <c r="I4" i="1"/>
  <c r="H4" i="1"/>
  <c r="G4" i="1"/>
  <c r="F4" i="1"/>
  <c r="E4" i="1"/>
  <c r="D4" i="1"/>
  <c r="C4" i="1"/>
  <c r="B4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<sst xmlns="http://schemas.openxmlformats.org/spreadsheetml/2006/main" count="249" uniqueCount="101">
  <si>
    <t>שם</t>
  </si>
  <si>
    <t>קירבה</t>
  </si>
  <si>
    <t>מועד פטירה עברי</t>
  </si>
  <si>
    <t xml:space="preserve">התאריך הלועזי בשנת 2018 </t>
  </si>
  <si>
    <t>תשרי</t>
  </si>
  <si>
    <t>קמי הכהן</t>
  </si>
  <si>
    <t>אשתו של מימון</t>
  </si>
  <si>
    <t>ט"ו בתשרי</t>
  </si>
  <si>
    <t>חשון</t>
  </si>
  <si>
    <t>יעקב הכהן</t>
  </si>
  <si>
    <t xml:space="preserve">דֹוֹד </t>
  </si>
  <si>
    <t xml:space="preserve">ט' בחשון </t>
  </si>
  <si>
    <t>רינה הכהן</t>
  </si>
  <si>
    <t>הבת של עליזה</t>
  </si>
  <si>
    <t>י"ז בחשון</t>
  </si>
  <si>
    <t>כסלו</t>
  </si>
  <si>
    <t>מימון</t>
  </si>
  <si>
    <t xml:space="preserve">אח </t>
  </si>
  <si>
    <t>א' בכסלו</t>
  </si>
  <si>
    <t>זהרה הכהן</t>
  </si>
  <si>
    <t>אמא</t>
  </si>
  <si>
    <t>ו' בכסלו</t>
  </si>
  <si>
    <t>רוזי אמסלם</t>
  </si>
  <si>
    <t>הבת של פנינה</t>
  </si>
  <si>
    <t>כ"ט בכסלו</t>
  </si>
  <si>
    <t>טבת</t>
  </si>
  <si>
    <t>אסתר הכהן (עְמְתְסִ)</t>
  </si>
  <si>
    <t>אחות של סבא</t>
  </si>
  <si>
    <t>ט"ו בטבת</t>
  </si>
  <si>
    <t>אילן הכהן</t>
  </si>
  <si>
    <t>הבן של דוד ואליס</t>
  </si>
  <si>
    <t>י"ח בטבת</t>
  </si>
  <si>
    <t>אדר</t>
  </si>
  <si>
    <t>אדר ב</t>
  </si>
  <si>
    <t>יצחק הכהן</t>
  </si>
  <si>
    <t>ט"ז באדר</t>
  </si>
  <si>
    <t>אח</t>
  </si>
  <si>
    <t>ניסן</t>
  </si>
  <si>
    <t>אייר</t>
  </si>
  <si>
    <t>סיון</t>
  </si>
  <si>
    <t>תמוז</t>
  </si>
  <si>
    <t>אב</t>
  </si>
  <si>
    <t>אלול</t>
  </si>
  <si>
    <t>י"ג בניסן</t>
  </si>
  <si>
    <t>יוסף בן סחקון</t>
  </si>
  <si>
    <t>אח של סבתא</t>
  </si>
  <si>
    <t>י"ד בניסן</t>
  </si>
  <si>
    <t xml:space="preserve">יוסף הכהן </t>
  </si>
  <si>
    <t xml:space="preserve">אבא </t>
  </si>
  <si>
    <t>א' באייר</t>
  </si>
  <si>
    <t>מרים הכהן</t>
  </si>
  <si>
    <t>אחות</t>
  </si>
  <si>
    <t>י"א באייר</t>
  </si>
  <si>
    <t>עליזה הכהן</t>
  </si>
  <si>
    <t>כ"ז בתמוז</t>
  </si>
  <si>
    <t>בעלה של נונה</t>
  </si>
  <si>
    <t>כ"ט באב</t>
  </si>
  <si>
    <t>סעודה הכהן</t>
  </si>
  <si>
    <t>ג' באלול</t>
  </si>
  <si>
    <t>משה הכהן הי"ד</t>
  </si>
  <si>
    <t>אח של סבתא עווישה</t>
  </si>
  <si>
    <t>כ"ג באלול</t>
  </si>
  <si>
    <t>יצחק הכהן הי"ד</t>
  </si>
  <si>
    <t>רשום כאן את החודש עברי</t>
  </si>
  <si>
    <t xml:space="preserve">שם </t>
  </si>
  <si>
    <t xml:space="preserve">מועד פטירה </t>
  </si>
  <si>
    <t>התאריך הלועזי בשנת 2018</t>
  </si>
  <si>
    <t>תאריך לועזי בשנת 2018</t>
  </si>
  <si>
    <t>IF(IFNA(VLOOKUP($N$6,gggg,2,FALSE)," ")=0," ",IFNA(VLOOKUP($N$6,gggg,2,FALSE)," "))</t>
  </si>
  <si>
    <t>IF(IFNA(VLOOKUP($N$6,gggg,3,FALSE)," ")=0," ",IFNA(VLOOKUP($N$6,gggg,3,FALSE)," "))</t>
  </si>
  <si>
    <t>IF(IFNA(VLOOKUP($N$6,gggg,4,FALSE)," ")=0," ",IFNA(VLOOKUP($N$6,gggg,4,FALSE)," "))</t>
  </si>
  <si>
    <t>IF(IFNA(VLOOKUP($N$6,gggg,5,FALSE)," ")=0," ",IFNA(VLOOKUP($N$6,gggg,5,FALSE)," "))</t>
  </si>
  <si>
    <t>IF(IFNA(VLOOKUP($N$6,gggg,6,FALSE)," ")=0," ",IFNA(VLOOKUP($N$6,gggg,6,FALSE)," "))</t>
  </si>
  <si>
    <t>IF(IFNA(VLOOKUP($N$6,gggg,7,FALSE)," ")=0," ",IFNA(VLOOKUP($N$6,gggg,7,FALSE)," "))</t>
  </si>
  <si>
    <t>IF(IFNA(VLOOKUP($N$6,gggg,8,FALSE)," ")=0," ",IFNA(VLOOKUP($N$6,gggg,8,FALSE)," "))</t>
  </si>
  <si>
    <t>IF(IFNA(VLOOKUP($N$6,gggg,9,FALSE)," ")=0," ",IFNA(VLOOKUP($N$6,gggg,9,FALSE)," "))</t>
  </si>
  <si>
    <t>IF(IFNA(VLOOKUP($N$6,gggg,10,FALSE)," ")=0," ",IFNA(VLOOKUP($N$6,gggg,10,FALSE)," "))</t>
  </si>
  <si>
    <t>IF(IFNA(VLOOKUP($N$6,gggg,11,FALSE)," ")=0," ",IFNA(VLOOKUP($N$6,gggg,11,FALSE)," "))</t>
  </si>
  <si>
    <t>IF(IFNA(VLOOKUP($N$6,gggg,12,FALSE)," ")=0," ",IFNA(VLOOKUP($N$6,gggg,12,FALSE)," "))</t>
  </si>
  <si>
    <t>IF(IFNA(VLOOKUP($N$6,gggg,13,FALSE)," ")=0," ",IFNA(VLOOKUP($N$6,gggg,13,FALSE)," "))</t>
  </si>
  <si>
    <t>IF(IFNA(VLOOKUP($N$6,gggg,14,FALSE)," ")=0," ",IFNA(VLOOKUP($N$6,gggg,14,FALSE)," "))</t>
  </si>
  <si>
    <t>IF(IFNA(VLOOKUP($N$6,gggg,15,FALSE)," ")=0," ",IFNA(VLOOKUP($N$6,gggg,15,FALSE)," "))</t>
  </si>
  <si>
    <t>IF(IFNA(VLOOKUP($N$6,gggg,16,FALSE)," ")=0," ",IFNA(VLOOKUP($N$6,gggg,16,FALSE)," "))</t>
  </si>
  <si>
    <t>IF(IFNA(VLOOKUP($N$6,gggg,17,FALSE)," ")=0," ",IFNA(VLOOKUP($N$6,gggg,17,FALSE)," "))</t>
  </si>
  <si>
    <t>IF(IFNA(VLOOKUP($N$6,gggg,18,FALSE)," ")=0," ",IFNA(VLOOKUP($N$6,gggg,18,FALSE)," "))</t>
  </si>
  <si>
    <t>IF(IFNA(VLOOKUP($N$6,gggg,19,FALSE)," ")=0," ",IFNA(VLOOKUP($N$6,gggg,19,FALSE)," "))</t>
  </si>
  <si>
    <t>IF(IFNA(VLOOKUP($N$6,gggg,20,FALSE)," ")=0," ",IFNA(VLOOKUP($N$6,gggg,20,FALSE)," "))</t>
  </si>
  <si>
    <t>IF(IFNA(VLOOKUP($N$6,gggg,21,FALSE)," ")=0," ",IFNA(VLOOKUP($N$6,gggg,21,FALSE)," "))</t>
  </si>
  <si>
    <t>IF(IFNA(VLOOKUP($N$6,gggg,22,FALSE)," ")=0," ",IFNA(VLOOKUP($N$6,gggg,22,FALSE)," "))</t>
  </si>
  <si>
    <t>IF(IFNA(VLOOKUP($N$6,gggg,23,FALSE)," ")=0," ",IFNA(VLOOKUP($N$6,gggg,23,FALSE)," "))</t>
  </si>
  <si>
    <t>IF(IFNA(VLOOKUP($N$6,gggg,24,FALSE)," ")=0," ",IFNA(VLOOKUP($N$6,gggg,24,FALSE)," "))</t>
  </si>
  <si>
    <t>IF(IFNA(VLOOKUP($N$6,gggg,25,FALSE)," ")=0," ",IFNA(VLOOKUP($N$6,gggg,25,FALSE)," "))</t>
  </si>
  <si>
    <t>שבט</t>
  </si>
  <si>
    <t>שמואל (דיסלטנא)</t>
  </si>
  <si>
    <t>בעלה של מרים</t>
  </si>
  <si>
    <t>י בשבט</t>
  </si>
  <si>
    <t>אברהם הכהן</t>
  </si>
  <si>
    <t xml:space="preserve">כ' בניסן </t>
  </si>
  <si>
    <t>יהודה הכהן</t>
  </si>
  <si>
    <t xml:space="preserve">מועדי אזכרות של בני משפחה </t>
  </si>
  <si>
    <t xml:space="preserve">  רשום בתא זה  את החודש העברי לפי האיות הבא (תשרי, חשון, כסלו, טבת, שבט, אדר, אדר ב, ניסן, אייר, סיון, תמוז, אב, אלול)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</si>
</sst>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4"/>
      <color theme="1"/>
      <name val="Arial"/>
      <family val="2"/>
      <charset val="177"/>
      <scheme val="minor"/>
    </font>
    <font>
      <sz val="9"/>
      <color theme="1"/>
      <name val="Arial"/>
      <family val="2"/>
      <charset val="177"/>
      <scheme val="minor"/>
    </font>
    <font>
      <b/>
      <sz val="12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rgb="FF002060"/>
      <name val="Guttman Yad"/>
      <charset val="177"/>
    </font>
    <font>
      <b/>
      <sz val="22"/>
      <color rgb="FF7030A0"/>
      <name val="Guttman Yad"/>
      <charset val="177"/>
    </font>
    <font>
      <b/>
      <sz val="22"/>
      <color theme="7" tint="-0.499984740745262"/>
      <name val="Guttman Yad"/>
      <charset val="177"/>
    </font>
    <font>
      <b/>
      <sz val="22"/>
      <color rgb="FF002060"/>
      <name val="Guttman Yad"/>
      <charset val="177"/>
    </font>
    <font>
      <sz val="20"/>
      <color rgb="FF002060"/>
      <name val="Guttman Yad-Brush"/>
      <charset val="177"/>
    </font>
    <font>
      <b/>
      <sz val="20"/>
      <color rgb="FF7030A0"/>
      <name val="Guttman Yad"/>
      <charset val="177"/>
    </font>
    <font>
      <b/>
      <sz val="20"/>
      <color theme="7" tint="-0.499984740745262"/>
      <name val="Guttman Yad"/>
      <charset val="177"/>
    </font>
    <font>
      <b/>
      <sz val="20"/>
      <color rgb="FF0070C0"/>
      <name val="Guttman Yad"/>
      <charset val="177"/>
    </font>
    <font>
      <b/>
      <sz val="22"/>
      <color theme="9" tint="-0.499984740745262"/>
      <name val="Guttman Yad"/>
      <charset val="177"/>
    </font>
    <font>
      <b/>
      <sz val="22"/>
      <color theme="5" tint="-0.499984740745262"/>
      <name val="Guttman Yad"/>
      <charset val="177"/>
    </font>
    <font>
      <sz val="18"/>
      <color rgb="FF0070C0"/>
      <name val="Guttman Yad-Brush"/>
      <charset val="177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medium">
        <color rgb="FF0070C0"/>
      </bottom>
      <diagonal/>
    </border>
    <border>
      <left style="thick">
        <color rgb="FF0070C0"/>
      </left>
      <right style="mediumDashed">
        <color rgb="FF0070C0"/>
      </right>
      <top style="thick">
        <color rgb="FF0070C0"/>
      </top>
      <bottom style="medium">
        <color rgb="FF0070C0"/>
      </bottom>
      <diagonal/>
    </border>
    <border>
      <left style="mediumDashed">
        <color rgb="FF0070C0"/>
      </left>
      <right style="mediumDashed">
        <color rgb="FF0070C0"/>
      </right>
      <top style="thick">
        <color rgb="FF0070C0"/>
      </top>
      <bottom style="medium">
        <color rgb="FF0070C0"/>
      </bottom>
      <diagonal/>
    </border>
    <border>
      <left style="mediumDashed">
        <color rgb="FF0070C0"/>
      </left>
      <right style="thick">
        <color rgb="FF0070C0"/>
      </right>
      <top style="thick">
        <color rgb="FF0070C0"/>
      </top>
      <bottom style="medium">
        <color rgb="FF0070C0"/>
      </bottom>
      <diagonal/>
    </border>
    <border>
      <left style="thick">
        <color rgb="FF0070C0"/>
      </left>
      <right style="thick">
        <color rgb="FF0070C0"/>
      </right>
      <top/>
      <bottom/>
      <diagonal/>
    </border>
    <border>
      <left style="thick">
        <color rgb="FF0070C0"/>
      </left>
      <right style="mediumDashed">
        <color rgb="FF0070C0"/>
      </right>
      <top style="medium">
        <color rgb="FF0070C0"/>
      </top>
      <bottom style="thick">
        <color rgb="FF0070C0"/>
      </bottom>
      <diagonal/>
    </border>
    <border>
      <left style="mediumDashed">
        <color rgb="FF0070C0"/>
      </left>
      <right style="mediumDashed">
        <color rgb="FF0070C0"/>
      </right>
      <top style="medium">
        <color rgb="FF0070C0"/>
      </top>
      <bottom style="thick">
        <color rgb="FF0070C0"/>
      </bottom>
      <diagonal/>
    </border>
    <border>
      <left style="mediumDashed">
        <color rgb="FF0070C0"/>
      </left>
      <right/>
      <top style="medium">
        <color rgb="FF0070C0"/>
      </top>
      <bottom style="thick">
        <color rgb="FF0070C0"/>
      </bottom>
      <diagonal/>
    </border>
    <border>
      <left style="thick">
        <color rgb="FF0070C0"/>
      </left>
      <right style="mediumDashed">
        <color rgb="FF0070C0"/>
      </right>
      <top style="thick">
        <color rgb="FF0070C0"/>
      </top>
      <bottom style="thick">
        <color rgb="FF0070C0"/>
      </bottom>
      <diagonal/>
    </border>
    <border>
      <left style="mediumDashed">
        <color rgb="FF0070C0"/>
      </left>
      <right style="mediumDashed">
        <color rgb="FF0070C0"/>
      </right>
      <top style="thick">
        <color rgb="FF0070C0"/>
      </top>
      <bottom style="thick">
        <color rgb="FF0070C0"/>
      </bottom>
      <diagonal/>
    </border>
    <border>
      <left style="mediumDashed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mediumDashed">
        <color rgb="FF0070C0"/>
      </left>
      <right/>
      <top style="thick">
        <color rgb="FF0070C0"/>
      </top>
      <bottom style="thick">
        <color rgb="FF0070C0"/>
      </bottom>
      <diagonal/>
    </border>
    <border>
      <left style="mediumDashed">
        <color rgb="FF0070C0"/>
      </left>
      <right style="thick">
        <color rgb="FF0070C0"/>
      </right>
      <top style="medium">
        <color rgb="FF0070C0"/>
      </top>
      <bottom style="thick">
        <color rgb="FF0070C0"/>
      </bottom>
      <diagonal/>
    </border>
    <border>
      <left style="thick">
        <color rgb="FF0070C0"/>
      </left>
      <right style="thick">
        <color rgb="FF0070C0"/>
      </right>
      <top/>
      <bottom style="thick">
        <color rgb="FF0070C0"/>
      </bottom>
      <diagonal/>
    </border>
    <border>
      <left/>
      <right style="mediumDashed">
        <color rgb="FF0070C0"/>
      </right>
      <top style="thick">
        <color rgb="FF0070C0"/>
      </top>
      <bottom style="medium">
        <color rgb="FF0070C0"/>
      </bottom>
      <diagonal/>
    </border>
    <border>
      <left/>
      <right style="mediumDashed">
        <color rgb="FF0070C0"/>
      </right>
      <top style="medium">
        <color rgb="FF0070C0"/>
      </top>
      <bottom style="thick">
        <color rgb="FF0070C0"/>
      </bottom>
      <diagonal/>
    </border>
    <border>
      <left/>
      <right style="mediumDashed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vertical="center"/>
    </xf>
    <xf numFmtId="0" fontId="3" fillId="0" borderId="0" xfId="0" applyFont="1" applyAlignment="1">
      <alignment wrapText="1"/>
    </xf>
    <xf numFmtId="16" fontId="3" fillId="0" borderId="0" xfId="0" applyNumberFormat="1" applyFont="1" applyAlignment="1">
      <alignment horizontal="right" readingOrder="2"/>
    </xf>
    <xf numFmtId="16" fontId="3" fillId="0" borderId="0" xfId="0" applyNumberFormat="1" applyFont="1" applyAlignment="1">
      <alignment wrapText="1"/>
    </xf>
    <xf numFmtId="0" fontId="3" fillId="0" borderId="0" xfId="0" applyFont="1"/>
    <xf numFmtId="16" fontId="3" fillId="0" borderId="0" xfId="0" applyNumberFormat="1" applyFont="1"/>
    <xf numFmtId="16" fontId="0" fillId="0" borderId="0" xfId="0" applyNumberFormat="1"/>
    <xf numFmtId="16" fontId="3" fillId="0" borderId="0" xfId="0" applyNumberFormat="1" applyFont="1" applyAlignment="1">
      <alignment wrapText="1" readingOrder="2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16" fontId="9" fillId="0" borderId="8" xfId="0" applyNumberFormat="1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16" fontId="9" fillId="0" borderId="11" xfId="0" applyNumberFormat="1" applyFont="1" applyBorder="1" applyAlignment="1" applyProtection="1">
      <alignment horizontal="center" vertical="center" wrapText="1"/>
    </xf>
    <xf numFmtId="16" fontId="9" fillId="0" borderId="12" xfId="0" applyNumberFormat="1" applyFont="1" applyBorder="1" applyAlignment="1" applyProtection="1">
      <alignment horizontal="center" vertical="center" wrapText="1"/>
    </xf>
    <xf numFmtId="16" fontId="9" fillId="0" borderId="13" xfId="0" applyNumberFormat="1" applyFont="1" applyBorder="1" applyAlignment="1" applyProtection="1">
      <alignment horizontal="center" vertical="center" wrapText="1"/>
    </xf>
    <xf numFmtId="16" fontId="9" fillId="0" borderId="7" xfId="0" applyNumberFormat="1" applyFont="1" applyBorder="1" applyAlignment="1" applyProtection="1">
      <alignment horizontal="center" vertical="center" wrapText="1"/>
    </xf>
    <xf numFmtId="16" fontId="1" fillId="0" borderId="0" xfId="0" applyNumberFormat="1" applyFont="1"/>
    <xf numFmtId="0" fontId="10" fillId="0" borderId="7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16" fontId="11" fillId="0" borderId="8" xfId="0" applyNumberFormat="1" applyFont="1" applyBorder="1" applyAlignment="1" applyProtection="1">
      <alignment horizontal="center" vertical="center" wrapText="1"/>
    </xf>
    <xf numFmtId="16" fontId="11" fillId="0" borderId="12" xfId="0" applyNumberFormat="1" applyFont="1" applyBorder="1" applyAlignment="1" applyProtection="1">
      <alignment horizontal="center" vertical="center" wrapText="1"/>
    </xf>
    <xf numFmtId="16" fontId="11" fillId="0" borderId="11" xfId="0" applyNumberFormat="1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16" fontId="10" fillId="0" borderId="11" xfId="0" applyNumberFormat="1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16" fontId="10" fillId="0" borderId="13" xfId="0" applyNumberFormat="1" applyFont="1" applyBorder="1" applyAlignment="1" applyProtection="1">
      <alignment horizontal="center" vertical="center" wrapText="1"/>
    </xf>
    <xf numFmtId="16" fontId="10" fillId="0" borderId="7" xfId="0" applyNumberFormat="1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</xf>
    <xf numFmtId="0" fontId="11" fillId="0" borderId="0" xfId="0" applyFont="1"/>
    <xf numFmtId="0" fontId="12" fillId="0" borderId="15" xfId="0" applyFont="1" applyBorder="1" applyAlignment="1" applyProtection="1">
      <alignment horizontal="center" vertical="center" wrapText="1"/>
    </xf>
    <xf numFmtId="0" fontId="11" fillId="0" borderId="16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16" fontId="8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8" xfId="0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/>
    </xf>
    <xf numFmtId="16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4</xdr:row>
      <xdr:rowOff>1009650</xdr:rowOff>
    </xdr:from>
    <xdr:to>
      <xdr:col>1</xdr:col>
      <xdr:colOff>180974</xdr:colOff>
      <xdr:row>5</xdr:row>
      <xdr:rowOff>238126</xdr:rowOff>
    </xdr:to>
    <xdr:cxnSp macro="">
      <xdr:nvCxnSpPr>
        <xdr:cNvPr id="3" name="מחבר חץ ישר 2">
          <a:extLst>
            <a:ext uri="{FF2B5EF4-FFF2-40B4-BE49-F238E27FC236}">
              <a16:creationId xmlns:a16="http://schemas.microsoft.com/office/drawing/2014/main" id="{0557A930-4500-4E58-BA3B-9B255A3BA306}"/>
            </a:ext>
          </a:extLst>
        </xdr:cNvPr>
        <xdr:cNvCxnSpPr/>
      </xdr:nvCxnSpPr>
      <xdr:spPr>
        <a:xfrm flipV="1">
          <a:off x="14988844801" y="6953250"/>
          <a:ext cx="638174" cy="1057276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showGridLines="0" rightToLeft="1" tabSelected="1" topLeftCell="A2" workbookViewId="0">
      <selection activeCell="A3" sqref="A3:A5"/>
    </sheetView>
  </sheetViews>
  <sheetFormatPr defaultRowHeight="18" x14ac:dyDescent="0.25"/>
  <cols>
    <col min="1" max="1" width="11.26953125" customWidth="1"/>
    <col min="2" max="9" width="18.6328125" customWidth="1"/>
    <col min="18" max="18" width="9.7265625" bestFit="1" customWidth="1"/>
  </cols>
  <sheetData>
    <row r="1" spans="1:25" ht="32.25" customHeight="1" thickBot="1" x14ac:dyDescent="0.55000000000000004">
      <c r="A1" s="51" t="s">
        <v>99</v>
      </c>
      <c r="B1" s="51"/>
      <c r="C1" s="51"/>
      <c r="D1" s="51"/>
      <c r="E1" s="51"/>
      <c r="F1" s="51"/>
      <c r="G1" s="51"/>
      <c r="H1" s="51"/>
      <c r="I1" s="51"/>
    </row>
    <row r="2" spans="1:25" ht="140.25" customHeight="1" thickTop="1" thickBot="1" x14ac:dyDescent="0.3">
      <c r="A2" s="47" t="s">
        <v>63</v>
      </c>
      <c r="B2" s="44" t="s">
        <v>64</v>
      </c>
      <c r="C2" s="38" t="s">
        <v>1</v>
      </c>
      <c r="D2" s="38" t="s">
        <v>65</v>
      </c>
      <c r="E2" s="39" t="s">
        <v>66</v>
      </c>
      <c r="F2" s="40" t="s">
        <v>64</v>
      </c>
      <c r="G2" s="41" t="s">
        <v>1</v>
      </c>
      <c r="H2" s="41" t="s">
        <v>65</v>
      </c>
      <c r="I2" s="42" t="s">
        <v>67</v>
      </c>
    </row>
    <row r="3" spans="1:25" ht="159.75" customHeight="1" thickTop="1" thickBot="1" x14ac:dyDescent="0.3">
      <c r="A3" s="48"/>
      <c r="B3" s="45" t="str">
        <f>IF(_xlfn.IFNA(VLOOKUP($A$3,zzzz,2,FALSE)," ")=0," ",_xlfn.IFNA(VLOOKUP($A$3,zzzz,2,FALSE)," "))</f>
        <v xml:space="preserve"> </v>
      </c>
      <c r="C3" s="31" t="str">
        <f>IF(_xlfn.IFNA(VLOOKUP($A$3,zzzz,3,FALSE)," ")=0," ",_xlfn.IFNA(VLOOKUP($A$3,zzzz,3,FALSE)," "))</f>
        <v xml:space="preserve"> </v>
      </c>
      <c r="D3" s="31" t="str">
        <f>IF(_xlfn.IFNA(VLOOKUP($A$3,zzzz,4,FALSE)," ")=0," ",_xlfn.IFNA(VLOOKUP($A$3,zzzz,4,FALSE)," "))</f>
        <v xml:space="preserve"> </v>
      </c>
      <c r="E3" s="28" t="str">
        <f>IF(_xlfn.IFNA(VLOOKUP($A$3,zzzz,5,FALSE)," ")=0," ",_xlfn.IFNA(VLOOKUP($A$3,zzzz,5,FALSE)," "))</f>
        <v xml:space="preserve"> </v>
      </c>
      <c r="F3" s="32" t="str">
        <f>IF(_xlfn.IFNA(VLOOKUP($A$3,zzzz,6,FALSE)," ")=0," ",_xlfn.IFNA(VLOOKUP($A$3,zzzz,6,FALSE)," "))</f>
        <v xml:space="preserve"> </v>
      </c>
      <c r="G3" s="27" t="str">
        <f>IF(_xlfn.IFNA(VLOOKUP($A$3,zzzz,7,FALSE)," ")=0," ",_xlfn.IFNA(VLOOKUP($A$3,zzzz,7,FALSE)," "))</f>
        <v xml:space="preserve"> </v>
      </c>
      <c r="H3" s="27" t="str">
        <f>IF(_xlfn.IFNA(VLOOKUP($A$3,zzzz,8,FALSE)," ")=0," ",_xlfn.IFNA(VLOOKUP($A$3,zzzz,8,FALSE)," "))</f>
        <v xml:space="preserve"> </v>
      </c>
      <c r="I3" s="33" t="str">
        <f>IF(_xlfn.IFNA(VLOOKUP($A$3,zzzz,9,FALSE)," ")=0," ",_xlfn.IFNA(VLOOKUP($A$3,zzzz,9,FALSE)," "))</f>
        <v xml:space="preserve"> </v>
      </c>
    </row>
    <row r="4" spans="1:25" ht="135.75" customHeight="1" thickTop="1" thickBot="1" x14ac:dyDescent="0.3">
      <c r="A4" s="49"/>
      <c r="B4" s="46" t="str">
        <f>IF(_xlfn.IFNA(VLOOKUP($A$3,zzzz,10,FALSE)," ")=0," ",_xlfn.IFNA(VLOOKUP($A$3,zzzz,10,FALSE)," "))</f>
        <v xml:space="preserve"> </v>
      </c>
      <c r="C4" s="34" t="str">
        <f>IF(_xlfn.IFNA(VLOOKUP($A$3,zzzz,11,FALSE)," ")=0," ",_xlfn.IFNA(VLOOKUP($A$3,zzzz,11,FALSE)," "))</f>
        <v xml:space="preserve"> </v>
      </c>
      <c r="D4" s="34" t="str">
        <f>IF(_xlfn.IFNA(VLOOKUP($A$3,zzzz,12,FALSE)," ")=0," ",_xlfn.IFNA(VLOOKUP($A$3,zzzz,12,FALSE)," "))</f>
        <v xml:space="preserve"> </v>
      </c>
      <c r="E4" s="29" t="str">
        <f>IF(_xlfn.IFNA(VLOOKUP($A$3,zzzz,13,FALSE)," ")=0," ",_xlfn.IFNA(VLOOKUP($A$3,zzzz,13,FALSE)," "))</f>
        <v xml:space="preserve"> </v>
      </c>
      <c r="F4" s="35" t="str">
        <f>IF(_xlfn.IFNA(VLOOKUP($A$3,zzzz,14,FALSE)," ")=0," ",_xlfn.IFNA(VLOOKUP($A$3,zzzz,14,FALSE)," "))</f>
        <v xml:space="preserve"> </v>
      </c>
      <c r="G4" s="26" t="str">
        <f>IF(_xlfn.IFNA(VLOOKUP($A$3,zzzz,15,FALSE)," ")=0," ",_xlfn.IFNA(VLOOKUP($A$3,zzzz,15,FALSE)," "))</f>
        <v xml:space="preserve"> </v>
      </c>
      <c r="H4" s="26" t="str">
        <f>IF(_xlfn.IFNA(VLOOKUP($A$3,zzzz,16,FALSE)," ")=0," ",_xlfn.IFNA(VLOOKUP($A$3,zzzz,16,FALSE)," "))</f>
        <v xml:space="preserve"> </v>
      </c>
      <c r="I4" s="36" t="str">
        <f>IF(_xlfn.IFNA(VLOOKUP($A$3,zzzz,17,FALSE)," ")=0," ",_xlfn.IFNA(VLOOKUP($A$3,zzzz,17,FALSE)," "))</f>
        <v xml:space="preserve"> </v>
      </c>
    </row>
    <row r="5" spans="1:25" ht="144" customHeight="1" thickTop="1" thickBot="1" x14ac:dyDescent="0.3">
      <c r="A5" s="50"/>
      <c r="B5" s="46" t="str">
        <f>IF(_xlfn.IFNA(VLOOKUP($A$3,zzzz,18,FALSE)," ")=0," ",_xlfn.IFNA(VLOOKUP($A$3,zzzz,18,FALSE)," "))</f>
        <v xml:space="preserve"> </v>
      </c>
      <c r="C5" s="34" t="str">
        <f>IF(_xlfn.IFNA(VLOOKUP($A$3,zzzz,19,FALSE)," ")=0," ",_xlfn.IFNA(VLOOKUP($A$3,zzzz,19,FALSE)," "))</f>
        <v xml:space="preserve"> </v>
      </c>
      <c r="D5" s="34" t="str">
        <f>IF(_xlfn.IFNA(VLOOKUP($A$3,zzzz,20,FALSE)," ")=0," ",_xlfn.IFNA(VLOOKUP($A$3,zzzz,20,FALSE)," "))</f>
        <v xml:space="preserve"> </v>
      </c>
      <c r="E5" s="30" t="str">
        <f>IF(_xlfn.IFNA(VLOOKUP($A$3,zzzz,21,FALSE)," ")=0," ",_xlfn.IFNA(VLOOKUP($A$3,zzzz,21,FALSE)," "))</f>
        <v xml:space="preserve"> </v>
      </c>
      <c r="F5" s="35" t="str">
        <f>IF(_xlfn.IFNA(VLOOKUP($A$3,zzzz,22,FALSE)," ")=0," ",_xlfn.IFNA(VLOOKUP($A$3,zzzz,22,FALSE)," "))</f>
        <v xml:space="preserve"> </v>
      </c>
      <c r="G5" s="26" t="str">
        <f>IF(_xlfn.IFNA(VLOOKUP($A$3,zzzz,23,FALSE)," ")=0," ",_xlfn.IFNA(VLOOKUP($A$3,zzzz,23,FALSE)," "))</f>
        <v xml:space="preserve"> </v>
      </c>
      <c r="H5" s="26" t="str">
        <f>IF(_xlfn.IFNA(VLOOKUP($A$3,zzzz,24,FALSE)," ")=0," ",_xlfn.IFNA(VLOOKUP($A$3,zzzz,24,FALSE)," "))</f>
        <v xml:space="preserve"> </v>
      </c>
      <c r="I5" s="37" t="str">
        <f>IF(_xlfn.IFNA(VLOOKUP($A$3,zzzz,25,FALSE)," ")=0," ",_xlfn.IFNA(VLOOKUP($A$3,zzzz,25,FALSE)," "))</f>
        <v xml:space="preserve"> </v>
      </c>
    </row>
    <row r="6" spans="1:25" ht="36" customHeight="1" thickTop="1" x14ac:dyDescent="0.9">
      <c r="A6" s="43" t="s">
        <v>100</v>
      </c>
    </row>
    <row r="9" spans="1:25" ht="47.25" hidden="1" x14ac:dyDescent="0.25">
      <c r="A9" s="1"/>
      <c r="B9" s="2" t="s">
        <v>0</v>
      </c>
      <c r="C9" s="2" t="s">
        <v>1</v>
      </c>
      <c r="D9" s="2" t="s">
        <v>2</v>
      </c>
      <c r="E9" s="2" t="s">
        <v>3</v>
      </c>
      <c r="F9" s="2" t="s">
        <v>0</v>
      </c>
      <c r="G9" s="2" t="s">
        <v>1</v>
      </c>
      <c r="H9" s="2" t="s">
        <v>2</v>
      </c>
      <c r="I9" s="2" t="s">
        <v>3</v>
      </c>
      <c r="J9" s="2" t="s">
        <v>0</v>
      </c>
      <c r="K9" s="2" t="s">
        <v>1</v>
      </c>
      <c r="L9" s="2" t="s">
        <v>2</v>
      </c>
      <c r="M9" s="2" t="s">
        <v>3</v>
      </c>
      <c r="N9" s="2" t="s">
        <v>0</v>
      </c>
      <c r="O9" s="2" t="s">
        <v>1</v>
      </c>
      <c r="P9" s="2" t="s">
        <v>2</v>
      </c>
      <c r="Q9" s="2" t="s">
        <v>3</v>
      </c>
      <c r="R9" s="2" t="s">
        <v>0</v>
      </c>
      <c r="S9" s="2" t="s">
        <v>1</v>
      </c>
      <c r="T9" s="2" t="s">
        <v>2</v>
      </c>
      <c r="U9" s="2" t="s">
        <v>3</v>
      </c>
      <c r="V9" s="2" t="s">
        <v>0</v>
      </c>
      <c r="W9" s="2" t="s">
        <v>1</v>
      </c>
      <c r="X9" s="2" t="s">
        <v>2</v>
      </c>
      <c r="Y9" s="2" t="s">
        <v>3</v>
      </c>
    </row>
    <row r="10" spans="1:25" hidden="1" x14ac:dyDescent="0.25">
      <c r="A10" s="3" t="s">
        <v>4</v>
      </c>
      <c r="B10" s="4" t="s">
        <v>5</v>
      </c>
      <c r="C10" s="4" t="s">
        <v>6</v>
      </c>
      <c r="D10" s="4" t="s">
        <v>7</v>
      </c>
      <c r="E10" s="5">
        <v>43002</v>
      </c>
    </row>
    <row r="11" spans="1:25" hidden="1" x14ac:dyDescent="0.25">
      <c r="A11" s="3" t="s">
        <v>8</v>
      </c>
      <c r="B11" s="4" t="s">
        <v>9</v>
      </c>
      <c r="C11" s="4" t="s">
        <v>10</v>
      </c>
      <c r="D11" s="4" t="s">
        <v>11</v>
      </c>
      <c r="E11" s="6">
        <v>43026</v>
      </c>
      <c r="F11" s="4" t="s">
        <v>12</v>
      </c>
      <c r="G11" s="4" t="s">
        <v>13</v>
      </c>
      <c r="H11" s="4" t="s">
        <v>14</v>
      </c>
      <c r="I11" s="6">
        <v>43034</v>
      </c>
    </row>
    <row r="12" spans="1:25" hidden="1" x14ac:dyDescent="0.25">
      <c r="A12" s="3" t="s">
        <v>15</v>
      </c>
      <c r="B12" s="7" t="s">
        <v>16</v>
      </c>
      <c r="C12" s="7" t="s">
        <v>17</v>
      </c>
      <c r="D12" s="7" t="s">
        <v>18</v>
      </c>
      <c r="E12" s="8">
        <v>43048</v>
      </c>
      <c r="F12" s="4" t="s">
        <v>19</v>
      </c>
      <c r="G12" s="4" t="s">
        <v>20</v>
      </c>
      <c r="H12" s="4" t="s">
        <v>21</v>
      </c>
      <c r="I12" s="6">
        <v>43053</v>
      </c>
      <c r="J12" s="4" t="s">
        <v>22</v>
      </c>
      <c r="K12" s="4" t="s">
        <v>23</v>
      </c>
      <c r="L12" s="4" t="s">
        <v>24</v>
      </c>
      <c r="M12" s="6">
        <v>43076</v>
      </c>
    </row>
    <row r="13" spans="1:25" hidden="1" x14ac:dyDescent="0.25">
      <c r="A13" s="3" t="s">
        <v>25</v>
      </c>
      <c r="B13" s="4" t="s">
        <v>26</v>
      </c>
      <c r="C13" s="4" t="s">
        <v>27</v>
      </c>
      <c r="D13" s="4" t="s">
        <v>28</v>
      </c>
      <c r="E13" s="5">
        <v>42737</v>
      </c>
      <c r="F13" s="4" t="s">
        <v>29</v>
      </c>
      <c r="G13" s="4" t="s">
        <v>30</v>
      </c>
      <c r="H13" s="4" t="s">
        <v>31</v>
      </c>
      <c r="I13" s="6">
        <v>42740</v>
      </c>
    </row>
    <row r="14" spans="1:25" hidden="1" x14ac:dyDescent="0.25">
      <c r="A14" s="3" t="s">
        <v>92</v>
      </c>
      <c r="B14" s="4" t="s">
        <v>93</v>
      </c>
      <c r="C14" s="4" t="s">
        <v>94</v>
      </c>
      <c r="D14" s="4" t="s">
        <v>95</v>
      </c>
      <c r="E14" s="10">
        <v>42761</v>
      </c>
      <c r="F14" s="4"/>
      <c r="G14" s="4"/>
      <c r="H14" s="4"/>
      <c r="I14" s="6"/>
    </row>
    <row r="15" spans="1:25" hidden="1" x14ac:dyDescent="0.25">
      <c r="A15" s="3" t="s">
        <v>32</v>
      </c>
      <c r="B15" s="4" t="s">
        <v>34</v>
      </c>
      <c r="C15" s="4" t="s">
        <v>36</v>
      </c>
      <c r="D15" s="4" t="s">
        <v>35</v>
      </c>
      <c r="E15" s="9">
        <v>42797</v>
      </c>
    </row>
    <row r="16" spans="1:25" hidden="1" x14ac:dyDescent="0.25">
      <c r="A16" s="3" t="s">
        <v>33</v>
      </c>
    </row>
    <row r="17" spans="1:13" hidden="1" x14ac:dyDescent="0.25">
      <c r="A17" s="3" t="s">
        <v>37</v>
      </c>
      <c r="B17" s="4" t="s">
        <v>98</v>
      </c>
      <c r="C17" s="4" t="s">
        <v>10</v>
      </c>
      <c r="D17" s="4" t="s">
        <v>43</v>
      </c>
      <c r="E17" s="10">
        <v>42823</v>
      </c>
      <c r="F17" s="4" t="s">
        <v>44</v>
      </c>
      <c r="G17" s="4" t="s">
        <v>45</v>
      </c>
      <c r="H17" s="4" t="s">
        <v>46</v>
      </c>
      <c r="I17" s="6">
        <v>42824</v>
      </c>
      <c r="J17" s="4" t="s">
        <v>96</v>
      </c>
      <c r="K17" s="4" t="s">
        <v>10</v>
      </c>
      <c r="L17" s="4" t="s">
        <v>97</v>
      </c>
      <c r="M17" s="25">
        <v>42830</v>
      </c>
    </row>
    <row r="18" spans="1:13" hidden="1" x14ac:dyDescent="0.25">
      <c r="A18" s="3" t="s">
        <v>38</v>
      </c>
      <c r="B18" s="4" t="s">
        <v>47</v>
      </c>
      <c r="C18" s="4" t="s">
        <v>48</v>
      </c>
      <c r="D18" s="4" t="s">
        <v>49</v>
      </c>
      <c r="E18" s="10">
        <v>42841</v>
      </c>
      <c r="F18" s="4" t="s">
        <v>50</v>
      </c>
      <c r="G18" s="4" t="s">
        <v>51</v>
      </c>
      <c r="H18" s="4" t="s">
        <v>52</v>
      </c>
      <c r="I18" s="6">
        <v>42851</v>
      </c>
    </row>
    <row r="19" spans="1:13" hidden="1" x14ac:dyDescent="0.25">
      <c r="A19" s="3" t="s">
        <v>39</v>
      </c>
    </row>
    <row r="20" spans="1:13" hidden="1" x14ac:dyDescent="0.25">
      <c r="A20" s="3" t="s">
        <v>40</v>
      </c>
      <c r="B20" s="4" t="s">
        <v>53</v>
      </c>
      <c r="C20" s="4" t="s">
        <v>51</v>
      </c>
      <c r="D20" s="4" t="s">
        <v>54</v>
      </c>
      <c r="E20" s="10">
        <v>42926</v>
      </c>
    </row>
    <row r="21" spans="1:13" hidden="1" x14ac:dyDescent="0.25">
      <c r="A21" s="3" t="s">
        <v>41</v>
      </c>
      <c r="B21" s="4" t="s">
        <v>47</v>
      </c>
      <c r="C21" s="4" t="s">
        <v>55</v>
      </c>
      <c r="D21" s="4" t="s">
        <v>56</v>
      </c>
      <c r="E21" s="10">
        <v>42957</v>
      </c>
    </row>
    <row r="22" spans="1:13" ht="29.25" hidden="1" x14ac:dyDescent="0.25">
      <c r="A22" s="3" t="s">
        <v>42</v>
      </c>
      <c r="B22" s="4" t="s">
        <v>57</v>
      </c>
      <c r="C22" s="4" t="s">
        <v>51</v>
      </c>
      <c r="D22" s="4" t="s">
        <v>58</v>
      </c>
      <c r="E22" s="10">
        <v>42961</v>
      </c>
      <c r="F22" s="4" t="s">
        <v>59</v>
      </c>
      <c r="G22" s="4" t="s">
        <v>60</v>
      </c>
      <c r="H22" s="4" t="s">
        <v>61</v>
      </c>
      <c r="I22" s="6">
        <v>42981</v>
      </c>
      <c r="J22" s="4" t="s">
        <v>62</v>
      </c>
      <c r="K22" s="4" t="s">
        <v>60</v>
      </c>
      <c r="L22" s="4" t="s">
        <v>61</v>
      </c>
      <c r="M22" s="6">
        <v>42981</v>
      </c>
    </row>
    <row r="23" spans="1:13" ht="20.25" customHeight="1" x14ac:dyDescent="0.25"/>
  </sheetData>
  <sheetProtection algorithmName="SHA-512" hashValue="KLi2dGXFFx9AE/VC9NJA+KlRqzZTU/GkbR9TaTOMpIN6NF7ZCvByO8GqErwk0SHETIRODDdcNyHezkh5d0OJwA==" saltValue="Ff7LgvMLrStbndjIjapAFQ==" spinCount="100000" sheet="1" objects="1" scenarios="1" selectLockedCells="1"/>
  <mergeCells count="2">
    <mergeCell ref="A3:A5"/>
    <mergeCell ref="A1:I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25"/>
  <sheetViews>
    <sheetView rightToLeft="1" workbookViewId="0">
      <selection sqref="A1:XFD1048576"/>
    </sheetView>
  </sheetViews>
  <sheetFormatPr defaultRowHeight="18" x14ac:dyDescent="0.25"/>
  <cols>
    <col min="18" max="18" width="9.7265625" bestFit="1" customWidth="1"/>
  </cols>
  <sheetData>
    <row r="4" spans="1:25" ht="18.75" thickBot="1" x14ac:dyDescent="0.3"/>
    <row r="5" spans="1:25" ht="240" thickTop="1" thickBot="1" x14ac:dyDescent="0.3">
      <c r="N5" s="11" t="s">
        <v>63</v>
      </c>
      <c r="O5" s="12" t="s">
        <v>64</v>
      </c>
      <c r="P5" s="13" t="s">
        <v>1</v>
      </c>
      <c r="Q5" s="14" t="s">
        <v>65</v>
      </c>
      <c r="R5" s="15" t="s">
        <v>66</v>
      </c>
      <c r="S5" s="12" t="s">
        <v>64</v>
      </c>
      <c r="T5" s="13" t="s">
        <v>1</v>
      </c>
      <c r="U5" s="14" t="s">
        <v>65</v>
      </c>
      <c r="V5" s="15" t="s">
        <v>67</v>
      </c>
    </row>
    <row r="6" spans="1:25" ht="98.25" customHeight="1" thickTop="1" thickBot="1" x14ac:dyDescent="0.3">
      <c r="N6" s="52" t="s">
        <v>42</v>
      </c>
      <c r="O6" s="16" t="str">
        <f>IF(_xlfn.IFNA(VLOOKUP($N$6,zzzz,2,FALSE)," ")=0," ",_xlfn.IFNA(VLOOKUP($N$6,zzzz,2,FALSE)," "))</f>
        <v>סעודה הכהן</v>
      </c>
      <c r="P6" s="17" t="str">
        <f>IF(_xlfn.IFNA(VLOOKUP($N$6,zzzz,3,FALSE)," ")=0," ",_xlfn.IFNA(VLOOKUP($N$6,zzzz,3,FALSE)," "))</f>
        <v>אחות</v>
      </c>
      <c r="Q6" s="17" t="str">
        <f>IF(_xlfn.IFNA(VLOOKUP($N$6,zzzz,4,FALSE)," ")=0," ",_xlfn.IFNA(VLOOKUP($N$6,zzzz,4,FALSE)," "))</f>
        <v>ג' באלול</v>
      </c>
      <c r="R6" s="18">
        <f>IF(_xlfn.IFNA(VLOOKUP($N$6,zzzz,5,FALSE)," ")=0," ",_xlfn.IFNA(VLOOKUP($N$6,zzzz,5,FALSE)," "))</f>
        <v>42961</v>
      </c>
      <c r="S6" s="19" t="str">
        <f>IF(_xlfn.IFNA(VLOOKUP($N$6,zzzz,6,FALSE)," ")=0," ",_xlfn.IFNA(VLOOKUP($N$6,zzzz,6,FALSE)," "))</f>
        <v>משה הכהן הי"ד</v>
      </c>
      <c r="T6" s="20" t="str">
        <f>IF(_xlfn.IFNA(VLOOKUP($N$6,zzzz,7,FALSE)," ")=0," ",_xlfn.IFNA(VLOOKUP($N$6,zzzz,7,FALSE)," "))</f>
        <v>אח של סבתא עווישה</v>
      </c>
      <c r="U6" s="20" t="str">
        <f>IF(_xlfn.IFNA(VLOOKUP($N$6,zzzz,8,FALSE)," ")=0," ",_xlfn.IFNA(VLOOKUP($N$6,zzzz,8,FALSE)," "))</f>
        <v>כ"ג באלול</v>
      </c>
      <c r="V6" s="21">
        <f>IF(_xlfn.IFNA(VLOOKUP($N$6,zzzz,9,FALSE)," ")=0," ",_xlfn.IFNA(VLOOKUP($N$6,zzzz,9,FALSE)," "))</f>
        <v>42981</v>
      </c>
    </row>
    <row r="7" spans="1:25" ht="74.25" customHeight="1" thickTop="1" thickBot="1" x14ac:dyDescent="0.3">
      <c r="N7" s="53"/>
      <c r="O7" s="19" t="str">
        <f>IF(_xlfn.IFNA(VLOOKUP($N$6,zzzz,10,FALSE)," ")=0," ",_xlfn.IFNA(VLOOKUP($N$6,zzzz,10,FALSE)," "))</f>
        <v>יצחק הכהן הי"ד</v>
      </c>
      <c r="P7" s="20" t="str">
        <f>IF(_xlfn.IFNA(VLOOKUP($N$6,zzzz,11,FALSE)," ")=0," ",_xlfn.IFNA(VLOOKUP($N$6,zzzz,11,FALSE)," "))</f>
        <v>אח של סבתא עווישה</v>
      </c>
      <c r="Q7" s="20" t="str">
        <f>IF(_xlfn.IFNA(VLOOKUP($N$6,zzzz,12,FALSE)," ")=0," ",_xlfn.IFNA(VLOOKUP($N$6,zzzz,12,FALSE)," "))</f>
        <v>כ"ג באלול</v>
      </c>
      <c r="R7" s="22">
        <f>IF(_xlfn.IFNA(VLOOKUP($N$6,zzzz,13,FALSE)," ")=0," ",_xlfn.IFNA(VLOOKUP($N$6,zzzz,13,FALSE)," "))</f>
        <v>42981</v>
      </c>
      <c r="S7" s="16" t="str">
        <f>IF(_xlfn.IFNA(VLOOKUP($N$6,zzzz,14,FALSE)," ")=0," ",_xlfn.IFNA(VLOOKUP($N$6,zzzz,14,FALSE)," "))</f>
        <v xml:space="preserve"> </v>
      </c>
      <c r="T7" s="17" t="str">
        <f>IF(_xlfn.IFNA(VLOOKUP($N$6,zzzz,15,FALSE)," ")=0," ",_xlfn.IFNA(VLOOKUP($N$6,zzzz,15,FALSE)," "))</f>
        <v xml:space="preserve"> </v>
      </c>
      <c r="U7" s="17" t="str">
        <f>IF(_xlfn.IFNA(VLOOKUP($N$6,zzzz,16,FALSE)," ")=0," ",_xlfn.IFNA(VLOOKUP($N$6,zzzz,16,FALSE)," "))</f>
        <v xml:space="preserve"> </v>
      </c>
      <c r="V7" s="23" t="str">
        <f>IF(_xlfn.IFNA(VLOOKUP($N$6,zzzz,17,FALSE)," ")=0," ",_xlfn.IFNA(VLOOKUP($N$6,zzzz,17,FALSE)," "))</f>
        <v xml:space="preserve"> </v>
      </c>
    </row>
    <row r="8" spans="1:25" ht="88.5" customHeight="1" thickTop="1" thickBot="1" x14ac:dyDescent="0.3">
      <c r="N8" s="54"/>
      <c r="O8" s="19" t="str">
        <f>IF(_xlfn.IFNA(VLOOKUP($N$6,zzzz,18,FALSE)," ")=0," ",_xlfn.IFNA(VLOOKUP($N$6,zzzz,18,FALSE)," "))</f>
        <v xml:space="preserve"> </v>
      </c>
      <c r="P8" s="20" t="str">
        <f>IF(_xlfn.IFNA(VLOOKUP($N$6,zzzz,19,FALSE)," ")=0," ",_xlfn.IFNA(VLOOKUP($N$6,zzzz,19,FALSE)," "))</f>
        <v xml:space="preserve"> </v>
      </c>
      <c r="Q8" s="20" t="str">
        <f>IF(_xlfn.IFNA(VLOOKUP($N$6,zzzz,20,FALSE)," ")=0," ",_xlfn.IFNA(VLOOKUP($N$6,zzzz,20,FALSE)," "))</f>
        <v xml:space="preserve"> </v>
      </c>
      <c r="R8" s="21" t="str">
        <f>IF(_xlfn.IFNA(VLOOKUP($N$6,zzzz,21,FALSE)," ")=0," ",_xlfn.IFNA(VLOOKUP($N$6,zzzz,21,FALSE)," "))</f>
        <v xml:space="preserve"> </v>
      </c>
      <c r="S8" s="16" t="str">
        <f>IF(_xlfn.IFNA(VLOOKUP($N$6,zzzz,22,FALSE)," ")=0," ",_xlfn.IFNA(VLOOKUP($N$6,zzzz,22,FALSE)," "))</f>
        <v xml:space="preserve"> </v>
      </c>
      <c r="T8" s="17" t="str">
        <f>IF(_xlfn.IFNA(VLOOKUP($N$6,zzzz,23,FALSE)," ")=0," ",_xlfn.IFNA(VLOOKUP($N$6,zzzz,23,FALSE)," "))</f>
        <v xml:space="preserve"> </v>
      </c>
      <c r="U8" s="17" t="str">
        <f>IF(_xlfn.IFNA(VLOOKUP($N$6,zzzz,24,FALSE)," ")=0," ",_xlfn.IFNA(VLOOKUP($N$6,zzzz,24,FALSE)," "))</f>
        <v xml:space="preserve"> </v>
      </c>
      <c r="V8" s="24" t="str">
        <f>IF(_xlfn.IFNA(VLOOKUP($N$6,zzzz,25,FALSE)," ")=0," ",_xlfn.IFNA(VLOOKUP($N$6,zzzz,25,FALSE)," "))</f>
        <v xml:space="preserve"> </v>
      </c>
    </row>
    <row r="9" spans="1:25" ht="18.75" thickTop="1" x14ac:dyDescent="0.25"/>
    <row r="11" spans="1:25" hidden="1" x14ac:dyDescent="0.25"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  <c r="H11">
        <v>8</v>
      </c>
      <c r="I11">
        <v>9</v>
      </c>
      <c r="J11">
        <v>10</v>
      </c>
      <c r="K11">
        <v>11</v>
      </c>
      <c r="L11">
        <v>12</v>
      </c>
      <c r="M11">
        <v>13</v>
      </c>
      <c r="N11">
        <v>14</v>
      </c>
      <c r="O11">
        <v>15</v>
      </c>
      <c r="P11">
        <v>16</v>
      </c>
      <c r="Q11">
        <v>17</v>
      </c>
      <c r="R11">
        <v>18</v>
      </c>
      <c r="S11">
        <v>19</v>
      </c>
      <c r="T11">
        <v>20</v>
      </c>
      <c r="U11">
        <v>21</v>
      </c>
      <c r="V11">
        <v>22</v>
      </c>
      <c r="W11">
        <v>23</v>
      </c>
      <c r="X11">
        <v>24</v>
      </c>
      <c r="Y11">
        <v>25</v>
      </c>
    </row>
    <row r="12" spans="1:25" ht="47.25" hidden="1" x14ac:dyDescent="0.25">
      <c r="A12" s="1"/>
      <c r="B12" s="2" t="s">
        <v>0</v>
      </c>
      <c r="C12" s="2" t="s">
        <v>1</v>
      </c>
      <c r="D12" s="2" t="s">
        <v>2</v>
      </c>
      <c r="E12" s="2" t="s">
        <v>3</v>
      </c>
      <c r="F12" s="2" t="s">
        <v>0</v>
      </c>
      <c r="G12" s="2" t="s">
        <v>1</v>
      </c>
      <c r="H12" s="2" t="s">
        <v>2</v>
      </c>
      <c r="I12" s="2" t="s">
        <v>3</v>
      </c>
      <c r="J12" s="2" t="s">
        <v>0</v>
      </c>
      <c r="K12" s="2" t="s">
        <v>1</v>
      </c>
      <c r="L12" s="2" t="s">
        <v>2</v>
      </c>
      <c r="M12" s="2" t="s">
        <v>3</v>
      </c>
      <c r="N12" s="2" t="s">
        <v>0</v>
      </c>
      <c r="O12" s="2" t="s">
        <v>1</v>
      </c>
      <c r="P12" s="2" t="s">
        <v>2</v>
      </c>
      <c r="Q12" s="2" t="s">
        <v>3</v>
      </c>
      <c r="R12" s="2" t="s">
        <v>0</v>
      </c>
      <c r="S12" s="2" t="s">
        <v>1</v>
      </c>
      <c r="T12" s="2" t="s">
        <v>2</v>
      </c>
      <c r="U12" s="2" t="s">
        <v>3</v>
      </c>
      <c r="V12" s="2" t="s">
        <v>0</v>
      </c>
      <c r="W12" s="2" t="s">
        <v>1</v>
      </c>
      <c r="X12" s="2" t="s">
        <v>2</v>
      </c>
      <c r="Y12" s="2" t="s">
        <v>3</v>
      </c>
    </row>
    <row r="13" spans="1:25" hidden="1" x14ac:dyDescent="0.25">
      <c r="A13" s="3" t="s">
        <v>4</v>
      </c>
      <c r="B13" s="4" t="s">
        <v>5</v>
      </c>
      <c r="C13" s="4" t="s">
        <v>6</v>
      </c>
      <c r="D13" s="4" t="s">
        <v>7</v>
      </c>
      <c r="E13" s="5">
        <v>43002</v>
      </c>
    </row>
    <row r="14" spans="1:25" hidden="1" x14ac:dyDescent="0.25">
      <c r="A14" s="3" t="s">
        <v>8</v>
      </c>
      <c r="B14" s="4" t="s">
        <v>9</v>
      </c>
      <c r="C14" s="4" t="s">
        <v>10</v>
      </c>
      <c r="D14" s="4" t="s">
        <v>11</v>
      </c>
      <c r="E14" s="6">
        <v>43026</v>
      </c>
      <c r="F14" s="4" t="s">
        <v>12</v>
      </c>
      <c r="G14" s="4" t="s">
        <v>13</v>
      </c>
      <c r="H14" s="4" t="s">
        <v>14</v>
      </c>
      <c r="I14" s="6">
        <v>43034</v>
      </c>
    </row>
    <row r="15" spans="1:25" hidden="1" x14ac:dyDescent="0.25">
      <c r="A15" s="3" t="s">
        <v>15</v>
      </c>
      <c r="B15" s="7" t="s">
        <v>16</v>
      </c>
      <c r="C15" s="7" t="s">
        <v>17</v>
      </c>
      <c r="D15" s="7" t="s">
        <v>18</v>
      </c>
      <c r="E15" s="8">
        <v>43048</v>
      </c>
      <c r="F15" s="4" t="s">
        <v>19</v>
      </c>
      <c r="G15" s="4" t="s">
        <v>20</v>
      </c>
      <c r="H15" s="4" t="s">
        <v>21</v>
      </c>
      <c r="I15" s="6">
        <v>43053</v>
      </c>
      <c r="J15" s="4" t="s">
        <v>22</v>
      </c>
      <c r="K15" s="4" t="s">
        <v>23</v>
      </c>
      <c r="L15" s="4" t="s">
        <v>24</v>
      </c>
      <c r="M15" s="6">
        <v>43076</v>
      </c>
    </row>
    <row r="16" spans="1:25" ht="29.25" hidden="1" x14ac:dyDescent="0.25">
      <c r="A16" s="3" t="s">
        <v>25</v>
      </c>
      <c r="B16" s="4" t="s">
        <v>26</v>
      </c>
      <c r="C16" s="4" t="s">
        <v>27</v>
      </c>
      <c r="D16" s="4" t="s">
        <v>28</v>
      </c>
      <c r="E16" s="5">
        <v>42737</v>
      </c>
      <c r="F16" s="4" t="s">
        <v>29</v>
      </c>
      <c r="G16" s="4" t="s">
        <v>30</v>
      </c>
      <c r="H16" s="4" t="s">
        <v>31</v>
      </c>
      <c r="I16" s="6">
        <v>42740</v>
      </c>
    </row>
    <row r="17" spans="1:13" ht="29.25" hidden="1" x14ac:dyDescent="0.25">
      <c r="A17" s="3" t="s">
        <v>92</v>
      </c>
      <c r="B17" s="4" t="s">
        <v>93</v>
      </c>
      <c r="C17" s="4" t="s">
        <v>94</v>
      </c>
      <c r="D17" s="4" t="s">
        <v>95</v>
      </c>
      <c r="E17" s="10">
        <v>42761</v>
      </c>
      <c r="F17" s="4"/>
      <c r="G17" s="4"/>
      <c r="H17" s="4"/>
      <c r="I17" s="6"/>
    </row>
    <row r="18" spans="1:13" hidden="1" x14ac:dyDescent="0.25">
      <c r="A18" s="3" t="s">
        <v>32</v>
      </c>
      <c r="B18" s="4" t="s">
        <v>34</v>
      </c>
      <c r="C18" s="4" t="s">
        <v>36</v>
      </c>
      <c r="D18" s="4" t="s">
        <v>35</v>
      </c>
      <c r="E18" s="9">
        <v>42797</v>
      </c>
    </row>
    <row r="19" spans="1:13" hidden="1" x14ac:dyDescent="0.25">
      <c r="A19" s="3" t="s">
        <v>33</v>
      </c>
    </row>
    <row r="20" spans="1:13" hidden="1" x14ac:dyDescent="0.25">
      <c r="A20" s="3" t="s">
        <v>37</v>
      </c>
      <c r="B20" s="4" t="s">
        <v>98</v>
      </c>
      <c r="C20" s="4" t="s">
        <v>10</v>
      </c>
      <c r="D20" s="4" t="s">
        <v>43</v>
      </c>
      <c r="E20" s="10">
        <v>42823</v>
      </c>
      <c r="F20" s="4" t="s">
        <v>44</v>
      </c>
      <c r="G20" s="4" t="s">
        <v>45</v>
      </c>
      <c r="H20" s="4" t="s">
        <v>46</v>
      </c>
      <c r="I20" s="6">
        <v>42824</v>
      </c>
      <c r="J20" s="4" t="s">
        <v>96</v>
      </c>
      <c r="K20" s="4" t="s">
        <v>10</v>
      </c>
      <c r="L20" s="4" t="s">
        <v>97</v>
      </c>
      <c r="M20" s="25">
        <v>42830</v>
      </c>
    </row>
    <row r="21" spans="1:13" hidden="1" x14ac:dyDescent="0.25">
      <c r="A21" s="3" t="s">
        <v>38</v>
      </c>
      <c r="B21" s="4" t="s">
        <v>47</v>
      </c>
      <c r="C21" s="4" t="s">
        <v>48</v>
      </c>
      <c r="D21" s="4" t="s">
        <v>49</v>
      </c>
      <c r="E21" s="10">
        <v>42841</v>
      </c>
      <c r="F21" s="4" t="s">
        <v>50</v>
      </c>
      <c r="G21" s="4" t="s">
        <v>51</v>
      </c>
      <c r="H21" s="4" t="s">
        <v>52</v>
      </c>
      <c r="I21" s="6">
        <v>42851</v>
      </c>
    </row>
    <row r="22" spans="1:13" hidden="1" x14ac:dyDescent="0.25">
      <c r="A22" s="3" t="s">
        <v>39</v>
      </c>
    </row>
    <row r="23" spans="1:13" hidden="1" x14ac:dyDescent="0.25">
      <c r="A23" s="3" t="s">
        <v>40</v>
      </c>
      <c r="B23" s="4" t="s">
        <v>53</v>
      </c>
      <c r="C23" s="4" t="s">
        <v>51</v>
      </c>
      <c r="D23" s="4" t="s">
        <v>54</v>
      </c>
      <c r="E23" s="10">
        <v>42926</v>
      </c>
    </row>
    <row r="24" spans="1:13" hidden="1" x14ac:dyDescent="0.25">
      <c r="A24" s="3" t="s">
        <v>41</v>
      </c>
      <c r="B24" s="4" t="s">
        <v>47</v>
      </c>
      <c r="C24" s="4" t="s">
        <v>55</v>
      </c>
      <c r="D24" s="4" t="s">
        <v>56</v>
      </c>
      <c r="E24" s="10">
        <v>42957</v>
      </c>
    </row>
    <row r="25" spans="1:13" ht="29.25" hidden="1" x14ac:dyDescent="0.25">
      <c r="A25" s="3" t="s">
        <v>42</v>
      </c>
      <c r="B25" s="4" t="s">
        <v>57</v>
      </c>
      <c r="C25" s="4" t="s">
        <v>51</v>
      </c>
      <c r="D25" s="4" t="s">
        <v>58</v>
      </c>
      <c r="E25" s="10">
        <v>42961</v>
      </c>
      <c r="F25" s="4" t="s">
        <v>59</v>
      </c>
      <c r="G25" s="4" t="s">
        <v>60</v>
      </c>
      <c r="H25" s="4" t="s">
        <v>61</v>
      </c>
      <c r="I25" s="6">
        <v>42981</v>
      </c>
      <c r="J25" s="4" t="s">
        <v>62</v>
      </c>
      <c r="K25" s="4" t="s">
        <v>60</v>
      </c>
      <c r="L25" s="4" t="s">
        <v>61</v>
      </c>
      <c r="M25" s="6">
        <v>42981</v>
      </c>
    </row>
  </sheetData>
  <mergeCells count="1">
    <mergeCell ref="N6:N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4:V9"/>
  <sheetViews>
    <sheetView rightToLeft="1" topLeftCell="A6" workbookViewId="0">
      <selection activeCell="C6" sqref="C6"/>
    </sheetView>
  </sheetViews>
  <sheetFormatPr defaultRowHeight="18" x14ac:dyDescent="0.25"/>
  <cols>
    <col min="15" max="15" width="15.08984375" customWidth="1"/>
  </cols>
  <sheetData>
    <row r="4" spans="14:22" ht="18.75" thickBot="1" x14ac:dyDescent="0.3"/>
    <row r="5" spans="14:22" ht="240" thickTop="1" thickBot="1" x14ac:dyDescent="0.3">
      <c r="N5" s="11" t="s">
        <v>63</v>
      </c>
      <c r="O5" s="12" t="s">
        <v>64</v>
      </c>
      <c r="P5" s="13" t="s">
        <v>1</v>
      </c>
      <c r="Q5" s="14" t="s">
        <v>65</v>
      </c>
      <c r="R5" s="15" t="s">
        <v>66</v>
      </c>
      <c r="S5" s="12" t="s">
        <v>64</v>
      </c>
      <c r="T5" s="13" t="s">
        <v>1</v>
      </c>
      <c r="U5" s="14" t="s">
        <v>65</v>
      </c>
      <c r="V5" s="15" t="s">
        <v>67</v>
      </c>
    </row>
    <row r="6" spans="14:22" ht="409.6" thickTop="1" thickBot="1" x14ac:dyDescent="0.3">
      <c r="N6" s="52" t="s">
        <v>39</v>
      </c>
      <c r="O6" s="16" t="s">
        <v>68</v>
      </c>
      <c r="P6" s="17" t="s">
        <v>69</v>
      </c>
      <c r="Q6" s="17" t="s">
        <v>70</v>
      </c>
      <c r="R6" s="18" t="s">
        <v>71</v>
      </c>
      <c r="S6" s="19" t="s">
        <v>72</v>
      </c>
      <c r="T6" s="20" t="s">
        <v>73</v>
      </c>
      <c r="U6" s="20" t="s">
        <v>74</v>
      </c>
      <c r="V6" s="21" t="s">
        <v>75</v>
      </c>
    </row>
    <row r="7" spans="14:22" ht="409.6" thickTop="1" thickBot="1" x14ac:dyDescent="0.3">
      <c r="N7" s="53"/>
      <c r="O7" s="19" t="s">
        <v>76</v>
      </c>
      <c r="P7" s="20" t="s">
        <v>77</v>
      </c>
      <c r="Q7" s="20" t="s">
        <v>78</v>
      </c>
      <c r="R7" s="22" t="s">
        <v>79</v>
      </c>
      <c r="S7" s="16" t="s">
        <v>80</v>
      </c>
      <c r="T7" s="17" t="s">
        <v>81</v>
      </c>
      <c r="U7" s="17" t="s">
        <v>82</v>
      </c>
      <c r="V7" s="23" t="s">
        <v>83</v>
      </c>
    </row>
    <row r="8" spans="14:22" ht="409.6" thickTop="1" thickBot="1" x14ac:dyDescent="0.3">
      <c r="N8" s="54"/>
      <c r="O8" s="19" t="s">
        <v>84</v>
      </c>
      <c r="P8" s="20" t="s">
        <v>85</v>
      </c>
      <c r="Q8" s="20" t="s">
        <v>86</v>
      </c>
      <c r="R8" s="21" t="s">
        <v>87</v>
      </c>
      <c r="S8" s="16" t="s">
        <v>88</v>
      </c>
      <c r="T8" s="17" t="s">
        <v>89</v>
      </c>
      <c r="U8" s="17" t="s">
        <v>90</v>
      </c>
      <c r="V8" s="24" t="s">
        <v>91</v>
      </c>
    </row>
    <row r="9" spans="14:22" ht="18.75" thickTop="1" x14ac:dyDescent="0.25"/>
  </sheetData>
  <mergeCells count="1">
    <mergeCell ref="N6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2</vt:i4>
      </vt:variant>
    </vt:vector>
  </HeadingPairs>
  <TitlesOfParts>
    <vt:vector size="5" baseType="lpstr">
      <vt:lpstr>גיליון1</vt:lpstr>
      <vt:lpstr>גיליון3</vt:lpstr>
      <vt:lpstr>גיליון2</vt:lpstr>
      <vt:lpstr>gggg</vt:lpstr>
      <vt:lpstr>zzzz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2017-12-09T15:25:57Z</dcterms:created>
  <dcterms:modified xsi:type="dcterms:W3CDTF">2017-12-12T15:54:44Z</dcterms:modified>
</cp:coreProperties>
</file>